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\OneDrive\Documents\Needham Energy\GNC Web Site Materials\"/>
    </mc:Choice>
  </mc:AlternateContent>
  <xr:revisionPtr revIDLastSave="0" documentId="13_ncr:1_{B30E58FA-7164-43EC-B94C-B501B7960290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Auto Graph" sheetId="3" r:id="rId1"/>
  </sheets>
  <definedNames>
    <definedName name="_xlnm.Print_Area" localSheetId="0">'Auto Graph'!$A$1:$O$53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3" l="1"/>
  <c r="L46" i="3"/>
  <c r="I46" i="3"/>
  <c r="R54" i="3" l="1"/>
  <c r="N47" i="3"/>
  <c r="L47" i="3"/>
  <c r="I47" i="3"/>
  <c r="N50" i="3"/>
  <c r="T54" i="3" s="1"/>
  <c r="L50" i="3"/>
  <c r="T52" i="3" s="1"/>
  <c r="I50" i="3"/>
  <c r="T50" i="3" s="1"/>
  <c r="R52" i="3"/>
  <c r="R50" i="3"/>
  <c r="R48" i="3"/>
  <c r="R46" i="3"/>
  <c r="G45" i="3"/>
  <c r="E45" i="3"/>
  <c r="C45" i="3"/>
  <c r="A45" i="3"/>
  <c r="N44" i="3"/>
  <c r="N48" i="3" s="1"/>
  <c r="L44" i="3"/>
  <c r="I44" i="3"/>
  <c r="R42" i="3"/>
  <c r="A47" i="3" l="1"/>
  <c r="A49" i="3" s="1"/>
  <c r="S42" i="3" s="1"/>
  <c r="A46" i="3"/>
  <c r="C47" i="3"/>
  <c r="C49" i="3" s="1"/>
  <c r="S44" i="3" s="1"/>
  <c r="C46" i="3"/>
  <c r="E47" i="3"/>
  <c r="E49" i="3" s="1"/>
  <c r="S46" i="3" s="1"/>
  <c r="E46" i="3"/>
  <c r="G47" i="3"/>
  <c r="G49" i="3" s="1"/>
  <c r="S48" i="3" s="1"/>
  <c r="G46" i="3"/>
  <c r="L49" i="3"/>
  <c r="S52" i="3" s="1"/>
  <c r="I49" i="3"/>
  <c r="S50" i="3" s="1"/>
  <c r="N49" i="3"/>
  <c r="S54" i="3" s="1"/>
  <c r="I48" i="3"/>
  <c r="L48" i="3"/>
  <c r="C50" i="3" l="1"/>
  <c r="T44" i="3" s="1"/>
  <c r="E50" i="3"/>
  <c r="T46" i="3" s="1"/>
  <c r="A50" i="3"/>
  <c r="T42" i="3" s="1"/>
  <c r="G50" i="3"/>
  <c r="T48" i="3" s="1"/>
</calcChain>
</file>

<file path=xl/sharedStrings.xml><?xml version="1.0" encoding="utf-8"?>
<sst xmlns="http://schemas.openxmlformats.org/spreadsheetml/2006/main" count="77" uniqueCount="37">
  <si>
    <t xml:space="preserve"> </t>
  </si>
  <si>
    <t>kwh/mile</t>
  </si>
  <si>
    <t># CO2/Mile</t>
  </si>
  <si>
    <t>miles/gallon</t>
  </si>
  <si>
    <t>Prius</t>
  </si>
  <si>
    <t>gallons/mile</t>
  </si>
  <si>
    <t>/mile</t>
  </si>
  <si>
    <t>KWH/Mile</t>
  </si>
  <si>
    <t>Miles / KWH</t>
  </si>
  <si>
    <t>Annual miles</t>
  </si>
  <si>
    <t>/yr electric</t>
  </si>
  <si>
    <t>/yr gas</t>
  </si>
  <si>
    <t>Car Driven</t>
  </si>
  <si>
    <t>SUV</t>
  </si>
  <si>
    <t># CO2 / Yr</t>
  </si>
  <si>
    <t>Pickup Truck</t>
  </si>
  <si>
    <t>/Gallon</t>
  </si>
  <si>
    <t>= User adjustable values</t>
  </si>
  <si>
    <t>Electric Cost =</t>
  </si>
  <si>
    <t>/KWH</t>
  </si>
  <si>
    <t>Gas Cost =</t>
  </si>
  <si>
    <t>https://www.fueleconomy.gov/feg/PowerSearch.do?action=alts&amp;path=3&amp;year1=2019&amp;year2=2020&amp;vtype=Electric&amp;srchtyp=newAfv</t>
  </si>
  <si>
    <t>Sedan</t>
  </si>
  <si>
    <t>Annual Fuel Cost</t>
  </si>
  <si>
    <t>KWH/Yr consump</t>
  </si>
  <si>
    <t>CAR EMISSIONS, COST OF FUEL, AND ELECTRICAL CONSUMPTION</t>
  </si>
  <si>
    <t>Car Fuel Cost / Energy and Emissions Comparison</t>
  </si>
  <si>
    <t>Carbon Emissions (# CO2 / Yr)</t>
  </si>
  <si>
    <t># Carbon/KWH</t>
  </si>
  <si>
    <t># Carbon/Gallon Gas</t>
  </si>
  <si>
    <t>Electric vehicle efficiency data from EPA website</t>
  </si>
  <si>
    <t>MA Electric Grid Carbon Index =</t>
  </si>
  <si>
    <t>https://www.iso-ne.com/static-assets/documents/2020/05/2018_air_emissions_report.pdf</t>
  </si>
  <si>
    <t>Carbon Emission data for New England Electric Generation :</t>
  </si>
  <si>
    <t>Tesla 3 EV</t>
  </si>
  <si>
    <t>Chevy Bolt EV</t>
  </si>
  <si>
    <t>Nissan Leaf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</si>
</sst>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_(&quot;$&quot;* #,##0_);_(&quot;$&quot;* \(#,##0\);_(&quot;$&quot;* &quot;-&quot;??_);_(@_)"/>
    <numFmt numFmtId="167" formatCode="_(* #,##0_);_(* \(#,##0\);_(* &quot;-&quot;??_);_(@_)"/>
    <numFmt numFmtId="168" formatCode="_(&quot;$&quot;* #,##0.000_);_(&quot;$&quot;* \(#,##0.0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0" fillId="0" borderId="9" xfId="0" applyBorder="1"/>
    <xf numFmtId="0" fontId="0" fillId="2" borderId="0" xfId="0" applyFill="1" applyBorder="1"/>
    <xf numFmtId="0" fontId="0" fillId="3" borderId="0" xfId="0" quotePrefix="1" applyFill="1" applyBorder="1"/>
    <xf numFmtId="0" fontId="0" fillId="3" borderId="0" xfId="0" applyFill="1" applyBorder="1"/>
    <xf numFmtId="0" fontId="5" fillId="0" borderId="0" xfId="0" applyFont="1"/>
    <xf numFmtId="0" fontId="5" fillId="0" borderId="0" xfId="0" applyFont="1" applyBorder="1"/>
    <xf numFmtId="0" fontId="5" fillId="0" borderId="0" xfId="0" quotePrefix="1" applyFont="1" applyBorder="1"/>
    <xf numFmtId="0" fontId="0" fillId="3" borderId="7" xfId="0" applyFill="1" applyBorder="1"/>
    <xf numFmtId="0" fontId="0" fillId="3" borderId="0" xfId="0" applyFill="1" applyBorder="1" applyAlignment="1"/>
    <xf numFmtId="0" fontId="5" fillId="3" borderId="0" xfId="0" applyFont="1" applyFill="1" applyBorder="1" applyAlignment="1"/>
    <xf numFmtId="0" fontId="0" fillId="3" borderId="3" xfId="0" applyFill="1" applyBorder="1" applyAlignment="1"/>
    <xf numFmtId="0" fontId="0" fillId="3" borderId="3" xfId="0" applyFill="1" applyBorder="1"/>
    <xf numFmtId="164" fontId="0" fillId="3" borderId="9" xfId="0" applyNumberFormat="1" applyFill="1" applyBorder="1"/>
    <xf numFmtId="2" fontId="0" fillId="3" borderId="9" xfId="0" applyNumberFormat="1" applyFill="1" applyBorder="1"/>
    <xf numFmtId="168" fontId="0" fillId="3" borderId="9" xfId="0" applyNumberFormat="1" applyFill="1" applyBorder="1"/>
    <xf numFmtId="0" fontId="0" fillId="3" borderId="3" xfId="0" quotePrefix="1" applyFill="1" applyBorder="1"/>
    <xf numFmtId="166" fontId="0" fillId="3" borderId="9" xfId="0" applyNumberFormat="1" applyFill="1" applyBorder="1"/>
    <xf numFmtId="167" fontId="4" fillId="3" borderId="4" xfId="1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6" fontId="0" fillId="0" borderId="0" xfId="0" applyNumberFormat="1"/>
    <xf numFmtId="0" fontId="0" fillId="2" borderId="9" xfId="0" applyFill="1" applyBorder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3"/>
    <xf numFmtId="167" fontId="0" fillId="0" borderId="0" xfId="0" applyNumberFormat="1"/>
    <xf numFmtId="167" fontId="0" fillId="0" borderId="0" xfId="1" applyNumberFormat="1" applyFont="1"/>
    <xf numFmtId="167" fontId="0" fillId="3" borderId="9" xfId="1" applyNumberFormat="1" applyFont="1" applyFill="1" applyBorder="1"/>
    <xf numFmtId="165" fontId="0" fillId="3" borderId="9" xfId="0" applyNumberFormat="1" applyFill="1" applyBorder="1"/>
    <xf numFmtId="2" fontId="0" fillId="2" borderId="9" xfId="0" applyNumberFormat="1" applyFill="1" applyBorder="1"/>
    <xf numFmtId="0" fontId="0" fillId="3" borderId="8" xfId="0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2" borderId="0" xfId="0" applyFill="1" applyBorder="1" applyAlignment="1"/>
    <xf numFmtId="0" fontId="0" fillId="3" borderId="0" xfId="0" quotePrefix="1" applyFill="1" applyBorder="1" applyAlignment="1"/>
    <xf numFmtId="0" fontId="0" fillId="3" borderId="9" xfId="0" applyFill="1" applyBorder="1"/>
    <xf numFmtId="0" fontId="5" fillId="3" borderId="0" xfId="0" applyFont="1" applyFill="1" applyBorder="1"/>
    <xf numFmtId="0" fontId="5" fillId="3" borderId="0" xfId="0" quotePrefix="1" applyFont="1" applyFill="1" applyBorder="1"/>
    <xf numFmtId="167" fontId="0" fillId="2" borderId="0" xfId="1" applyNumberFormat="1" applyFont="1" applyFill="1" applyBorder="1"/>
    <xf numFmtId="44" fontId="0" fillId="2" borderId="0" xfId="2" applyFont="1" applyFill="1" applyBorder="1"/>
    <xf numFmtId="0" fontId="1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Car Fuel Cost</a:t>
            </a:r>
            <a:r>
              <a:rPr lang="en-US" sz="2400" baseline="0"/>
              <a:t> &amp; Carbon </a:t>
            </a:r>
            <a:r>
              <a:rPr lang="en-US" sz="2400"/>
              <a:t>Emissions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949332061986413E-2"/>
          <c:y val="9.1248917978200131E-2"/>
          <c:w val="0.87377301969168009"/>
          <c:h val="0.747668557329233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'Auto Graph'!$S$41:$S$41</c:f>
              <c:strCache>
                <c:ptCount val="1"/>
                <c:pt idx="0">
                  <c:v>Annual Fuel Cost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'Auto Graph'!$R$42:$R$54</c:f>
              <c:strCache>
                <c:ptCount val="13"/>
                <c:pt idx="0">
                  <c:v>Pickup Truck</c:v>
                </c:pt>
                <c:pt idx="2">
                  <c:v>SUV</c:v>
                </c:pt>
                <c:pt idx="4">
                  <c:v>Sedan</c:v>
                </c:pt>
                <c:pt idx="6">
                  <c:v>Prius</c:v>
                </c:pt>
                <c:pt idx="8">
                  <c:v>Nissan Leaf EV</c:v>
                </c:pt>
                <c:pt idx="10">
                  <c:v>Chevy Bolt EV</c:v>
                </c:pt>
                <c:pt idx="12">
                  <c:v>Tesla 3 EV</c:v>
                </c:pt>
              </c:strCache>
            </c:strRef>
          </c:cat>
          <c:val>
            <c:numRef>
              <c:f>'Auto Graph'!$S$42:$S$54</c:f>
              <c:numCache>
                <c:formatCode>_("$"* #,##0_);_("$"* \(#,##0\);_("$"* "-"??_);_(@_)</c:formatCode>
                <c:ptCount val="13"/>
                <c:pt idx="0">
                  <c:v>2000</c:v>
                </c:pt>
                <c:pt idx="2">
                  <c:v>1500</c:v>
                </c:pt>
                <c:pt idx="4">
                  <c:v>1000</c:v>
                </c:pt>
                <c:pt idx="6">
                  <c:v>576.92307692307691</c:v>
                </c:pt>
                <c:pt idx="8">
                  <c:v>818.4</c:v>
                </c:pt>
                <c:pt idx="10">
                  <c:v>765.59999999999991</c:v>
                </c:pt>
                <c:pt idx="12">
                  <c:v>686.4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B71C-46EE-AF15-FB334DBEAA08}"/>
            </c:ext>
          </c:extLst>
        </c:ser>
        <c:ser>
          <c:idx val="1"/>
          <c:order val="1"/>
          <c:tx>
            <c:strRef>
              <c:f>'Auto Graph'!$T$41:$T$41</c:f>
              <c:strCache>
                <c:ptCount val="1"/>
                <c:pt idx="0">
                  <c:v>Carbon Emissions (# CO2 / Yr)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'Auto Graph'!$R$42:$R$54</c:f>
              <c:strCache>
                <c:ptCount val="13"/>
                <c:pt idx="0">
                  <c:v>Pickup Truck</c:v>
                </c:pt>
                <c:pt idx="2">
                  <c:v>SUV</c:v>
                </c:pt>
                <c:pt idx="4">
                  <c:v>Sedan</c:v>
                </c:pt>
                <c:pt idx="6">
                  <c:v>Prius</c:v>
                </c:pt>
                <c:pt idx="8">
                  <c:v>Nissan Leaf EV</c:v>
                </c:pt>
                <c:pt idx="10">
                  <c:v>Chevy Bolt EV</c:v>
                </c:pt>
                <c:pt idx="12">
                  <c:v>Tesla 3 EV</c:v>
                </c:pt>
              </c:strCache>
            </c:strRef>
          </c:cat>
          <c:val>
            <c:numRef>
              <c:f>'Auto Graph'!$T$42:$T$54</c:f>
              <c:numCache>
                <c:formatCode>_(* #,##0_);_(* \(#,##0\);_(* "-"??_);_(@_)</c:formatCode>
                <c:ptCount val="13"/>
                <c:pt idx="0">
                  <c:v>15600</c:v>
                </c:pt>
                <c:pt idx="2">
                  <c:v>11700.000000000002</c:v>
                </c:pt>
                <c:pt idx="4">
                  <c:v>7800</c:v>
                </c:pt>
                <c:pt idx="6">
                  <c:v>4500</c:v>
                </c:pt>
                <c:pt idx="8">
                  <c:v>2447.7599999999998</c:v>
                </c:pt>
                <c:pt idx="10">
                  <c:v>2289.8399999999997</c:v>
                </c:pt>
                <c:pt idx="12">
                  <c:v>2052.96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C-46EE-AF15-FB334DBEAA08}"/>
            </c:ext>
          </c:extLst>
        </c:ser>
        <c:ser>
          <c:idx val="2"/>
          <c:order val="2"/>
          <c:tx>
            <c:strRef>
              <c:f>'Auto Graph'!$U$41</c:f>
              <c:strCache>
                <c:ptCount val="1"/>
                <c:pt idx="0">
                  <c:v>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'Auto Graph'!$R$42:$R$54</c:f>
              <c:strCache>
                <c:ptCount val="13"/>
                <c:pt idx="0">
                  <c:v>Pickup Truck</c:v>
                </c:pt>
                <c:pt idx="2">
                  <c:v>SUV</c:v>
                </c:pt>
                <c:pt idx="4">
                  <c:v>Sedan</c:v>
                </c:pt>
                <c:pt idx="6">
                  <c:v>Prius</c:v>
                </c:pt>
                <c:pt idx="8">
                  <c:v>Nissan Leaf EV</c:v>
                </c:pt>
                <c:pt idx="10">
                  <c:v>Chevy Bolt EV</c:v>
                </c:pt>
                <c:pt idx="12">
                  <c:v>Tesla 3 EV</c:v>
                </c:pt>
              </c:strCache>
            </c:strRef>
          </c:cat>
          <c:val>
            <c:numRef>
              <c:f>'Auto Graph'!$U$42:$U$54</c:f>
              <c:numCache>
                <c:formatCode>General</c:formatCode>
                <c:ptCount val="13"/>
                <c:pt idx="8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B71C-46EE-AF15-FB334DBEA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3"/>
        <c:axId val="717855488"/>
        <c:axId val="71785352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'Auto Graph'!$V$41:$V$41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92D050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200" b="1" i="0" u="none" strike="noStrike" kern="1200" baseline="0">
                          <a:ln>
                            <a:noFill/>
                          </a:ln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'Auto Graph'!$R$42:$R$54</c15:sqref>
                        </c15:formulaRef>
                      </c:ext>
                    </c:extLst>
                    <c:strCache>
                      <c:ptCount val="13"/>
                      <c:pt idx="0">
                        <c:v>Pickup Truck</c:v>
                      </c:pt>
                      <c:pt idx="2">
                        <c:v>SUV</c:v>
                      </c:pt>
                      <c:pt idx="4">
                        <c:v>Sedan</c:v>
                      </c:pt>
                      <c:pt idx="6">
                        <c:v>Prius</c:v>
                      </c:pt>
                      <c:pt idx="8">
                        <c:v>Nissan Leaf EV</c:v>
                      </c:pt>
                      <c:pt idx="10">
                        <c:v>Chevy Bolt EV</c:v>
                      </c:pt>
                      <c:pt idx="12">
                        <c:v>Tesla 3 EV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'Auto Graph'!$V$42:$V$48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1C-46EE-AF15-FB334DBEAA08}"/>
                  </c:ext>
                </c:extLst>
              </c15:ser>
            </c15:filteredBarSeries>
          </c:ext>
        </c:extLst>
      </c:barChart>
      <c:catAx>
        <c:axId val="717855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12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853520"/>
        <c:crosses val="autoZero"/>
        <c:auto val="1"/>
        <c:lblAlgn val="ctr"/>
        <c:lblOffset val="100"/>
        <c:noMultiLvlLbl val="0"/>
      </c:catAx>
      <c:valAx>
        <c:axId val="71785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85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 sz="1200" b="1" i="0" baseline="0">
          <a:ln>
            <a:noFill/>
          </a:ln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 horizontalDpi="-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102869</xdr:colOff>
      <xdr:row>1</xdr:row>
      <xdr:rowOff>97154</xdr:rowOff>
    </xdr:from>
    <xdr:to>
      <xdr:col>14</xdr:col>
      <xdr:colOff>723899</xdr:colOff>
      <xdr:row>36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08C99D-18E8-4C72-BBA6-EC0790521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eleconomy.gov/feg/PowerSearch.do?action=alts&amp;path=3&amp;year1=2019&amp;year2=2020&amp;vtype=Electric&amp;srchtyp=newAf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9:U56"/>
  <sheetViews>
    <sheetView tabSelected="1" zoomScale="80" zoomScaleNormal="80" workbookViewId="0">
      <selection activeCell="P16" sqref="P16"/>
    </sheetView>
  </sheetViews>
  <sheetFormatPr defaultRowHeight="12.3" x14ac:dyDescent="0.4"/>
  <cols>
    <col min="1" max="1" width="9.27734375" customWidth="1"/>
    <col min="2" max="2" width="10.1640625" customWidth="1"/>
    <col min="3" max="3" width="10.609375" customWidth="1"/>
    <col min="4" max="4" width="10.88671875" customWidth="1"/>
    <col min="5" max="5" width="13.5" customWidth="1"/>
    <col min="6" max="6" width="10.5546875" customWidth="1"/>
    <col min="7" max="7" width="9.94140625" customWidth="1"/>
    <col min="8" max="8" width="11" customWidth="1"/>
    <col min="9" max="9" width="11.88671875" customWidth="1"/>
    <col min="10" max="10" width="9.27734375" customWidth="1"/>
    <col min="11" max="11" width="6" customWidth="1"/>
    <col min="12" max="12" width="9.21875" customWidth="1"/>
    <col min="13" max="13" width="16.38671875" customWidth="1"/>
    <col min="14" max="14" width="11.44140625" customWidth="1"/>
    <col min="15" max="15" width="16.0546875" customWidth="1"/>
    <col min="18" max="18" width="11.5546875" bestFit="1" customWidth="1"/>
    <col min="19" max="19" width="15.5546875" customWidth="1"/>
    <col min="20" max="20" width="33.44140625" customWidth="1"/>
  </cols>
  <sheetData>
    <row r="39" spans="1:21" ht="12.6" thickBot="1" x14ac:dyDescent="0.45">
      <c r="A39" s="3"/>
      <c r="B39" s="8" t="s">
        <v>17</v>
      </c>
      <c r="C39" s="1"/>
    </row>
    <row r="40" spans="1:21" ht="12.6" thickBot="1" x14ac:dyDescent="0.45">
      <c r="A40" s="44" t="s">
        <v>25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  <c r="R40" s="6" t="s">
        <v>26</v>
      </c>
    </row>
    <row r="41" spans="1:21" x14ac:dyDescent="0.4">
      <c r="A41" s="38" t="s">
        <v>12</v>
      </c>
      <c r="B41" s="41">
        <v>12000</v>
      </c>
      <c r="C41" s="5" t="s">
        <v>9</v>
      </c>
      <c r="D41" s="5"/>
      <c r="E41" s="39" t="s">
        <v>18</v>
      </c>
      <c r="F41" s="42">
        <v>0.22</v>
      </c>
      <c r="G41" s="40" t="s">
        <v>19</v>
      </c>
      <c r="H41" s="39" t="s">
        <v>20</v>
      </c>
      <c r="I41" s="42">
        <v>2.5</v>
      </c>
      <c r="J41" s="40" t="s">
        <v>16</v>
      </c>
      <c r="K41" s="5"/>
      <c r="L41" s="5" t="s">
        <v>0</v>
      </c>
      <c r="M41" s="40" t="s">
        <v>0</v>
      </c>
      <c r="N41" s="5"/>
      <c r="O41" s="13"/>
      <c r="S41" s="6" t="s">
        <v>23</v>
      </c>
      <c r="T41" s="6" t="s">
        <v>27</v>
      </c>
      <c r="U41" t="s">
        <v>0</v>
      </c>
    </row>
    <row r="42" spans="1:21" ht="12.6" thickBot="1" x14ac:dyDescent="0.45">
      <c r="A42" s="2" t="s">
        <v>31</v>
      </c>
      <c r="B42" s="1"/>
      <c r="C42" s="1"/>
      <c r="D42" s="36">
        <v>0.65800000000000003</v>
      </c>
      <c r="E42" s="10" t="s">
        <v>28</v>
      </c>
      <c r="G42" s="36">
        <v>19.5</v>
      </c>
      <c r="H42" s="37" t="s">
        <v>29</v>
      </c>
      <c r="I42" s="10"/>
      <c r="J42" s="10"/>
      <c r="K42" s="10"/>
      <c r="L42" s="10"/>
      <c r="M42" s="10"/>
      <c r="N42" s="10"/>
      <c r="O42" s="12"/>
      <c r="R42" s="7" t="str">
        <f>A43</f>
        <v>Pickup Truck</v>
      </c>
      <c r="S42" s="22">
        <f>A49</f>
        <v>2000</v>
      </c>
      <c r="T42" s="28">
        <f>A50</f>
        <v>15600</v>
      </c>
    </row>
    <row r="43" spans="1:21" x14ac:dyDescent="0.4">
      <c r="A43" s="32" t="s">
        <v>15</v>
      </c>
      <c r="B43" s="34"/>
      <c r="C43" s="32" t="s">
        <v>13</v>
      </c>
      <c r="D43" s="34"/>
      <c r="E43" s="33" t="s">
        <v>22</v>
      </c>
      <c r="F43" s="35"/>
      <c r="G43" s="32" t="s">
        <v>4</v>
      </c>
      <c r="H43" s="34"/>
      <c r="I43" s="47" t="s">
        <v>36</v>
      </c>
      <c r="J43" s="49"/>
      <c r="K43" s="35"/>
      <c r="L43" s="47" t="s">
        <v>35</v>
      </c>
      <c r="M43" s="48"/>
      <c r="N43" s="43" t="s">
        <v>34</v>
      </c>
      <c r="O43" s="35"/>
      <c r="R43" s="7"/>
      <c r="S43" s="22"/>
      <c r="T43" s="28"/>
    </row>
    <row r="44" spans="1:21" x14ac:dyDescent="0.4">
      <c r="A44" s="23">
        <v>15</v>
      </c>
      <c r="B44" s="13" t="s">
        <v>3</v>
      </c>
      <c r="C44" s="23">
        <v>20</v>
      </c>
      <c r="D44" s="13" t="s">
        <v>3</v>
      </c>
      <c r="E44" s="23">
        <v>30</v>
      </c>
      <c r="F44" s="13" t="s">
        <v>3</v>
      </c>
      <c r="G44" s="23">
        <v>52</v>
      </c>
      <c r="H44" s="13" t="s">
        <v>3</v>
      </c>
      <c r="I44" s="30">
        <f>1/I45</f>
        <v>3.2258064516129035</v>
      </c>
      <c r="J44" s="5" t="s">
        <v>8</v>
      </c>
      <c r="K44" s="13"/>
      <c r="L44" s="30">
        <f>1/L45</f>
        <v>3.4482758620689657</v>
      </c>
      <c r="M44" s="13" t="s">
        <v>8</v>
      </c>
      <c r="N44" s="30">
        <f>1/N45</f>
        <v>3.8461538461538458</v>
      </c>
      <c r="O44" s="13" t="s">
        <v>8</v>
      </c>
      <c r="R44" s="6" t="s">
        <v>13</v>
      </c>
      <c r="S44" s="22">
        <f>C49</f>
        <v>1500</v>
      </c>
      <c r="T44" s="28">
        <f>C50</f>
        <v>11700.000000000002</v>
      </c>
    </row>
    <row r="45" spans="1:21" x14ac:dyDescent="0.4">
      <c r="A45" s="14">
        <f>1/A44</f>
        <v>6.6666666666666666E-2</v>
      </c>
      <c r="B45" s="13" t="s">
        <v>5</v>
      </c>
      <c r="C45" s="14">
        <f>1/C44</f>
        <v>0.05</v>
      </c>
      <c r="D45" s="13" t="s">
        <v>5</v>
      </c>
      <c r="E45" s="14">
        <f>1/E44</f>
        <v>3.3333333333333333E-2</v>
      </c>
      <c r="F45" s="13" t="s">
        <v>5</v>
      </c>
      <c r="G45" s="14">
        <f>1/G44</f>
        <v>1.9230769230769232E-2</v>
      </c>
      <c r="H45" s="13" t="s">
        <v>5</v>
      </c>
      <c r="I45" s="31">
        <v>0.31</v>
      </c>
      <c r="J45" s="5" t="s">
        <v>7</v>
      </c>
      <c r="K45" s="13"/>
      <c r="L45" s="23">
        <v>0.28999999999999998</v>
      </c>
      <c r="M45" s="13" t="s">
        <v>1</v>
      </c>
      <c r="N45" s="31">
        <v>0.26</v>
      </c>
      <c r="O45" s="13" t="s">
        <v>7</v>
      </c>
      <c r="P45" s="9"/>
      <c r="R45" s="6"/>
      <c r="S45" s="22"/>
      <c r="T45" s="28"/>
    </row>
    <row r="46" spans="1:21" x14ac:dyDescent="0.4">
      <c r="A46" s="15">
        <f>$G42*A45</f>
        <v>1.3</v>
      </c>
      <c r="B46" s="13" t="s">
        <v>2</v>
      </c>
      <c r="C46" s="15">
        <f>$G42*C45</f>
        <v>0.97500000000000009</v>
      </c>
      <c r="D46" s="13" t="s">
        <v>2</v>
      </c>
      <c r="E46" s="15">
        <f>$G42*E45</f>
        <v>0.65</v>
      </c>
      <c r="F46" s="13" t="s">
        <v>2</v>
      </c>
      <c r="G46" s="15">
        <f>$G42*G45</f>
        <v>0.375</v>
      </c>
      <c r="H46" s="13" t="s">
        <v>2</v>
      </c>
      <c r="I46" s="15">
        <f>I45*$D42</f>
        <v>0.20397999999999999</v>
      </c>
      <c r="J46" s="5" t="s">
        <v>2</v>
      </c>
      <c r="K46" s="13"/>
      <c r="L46" s="15">
        <f>L45*$D42</f>
        <v>0.19081999999999999</v>
      </c>
      <c r="M46" s="13" t="s">
        <v>2</v>
      </c>
      <c r="N46" s="15">
        <f>N45*$D42</f>
        <v>0.17108000000000001</v>
      </c>
      <c r="O46" s="13" t="s">
        <v>2</v>
      </c>
      <c r="R46" s="7" t="str">
        <f>E43</f>
        <v>Sedan</v>
      </c>
      <c r="S46" s="22">
        <f>E49</f>
        <v>1000</v>
      </c>
      <c r="T46" s="28">
        <f>E50</f>
        <v>7800</v>
      </c>
    </row>
    <row r="47" spans="1:21" x14ac:dyDescent="0.4">
      <c r="A47" s="16">
        <f>A45*$I41</f>
        <v>0.16666666666666666</v>
      </c>
      <c r="B47" s="17" t="s">
        <v>6</v>
      </c>
      <c r="C47" s="16">
        <f>C45*$I41</f>
        <v>0.125</v>
      </c>
      <c r="D47" s="17" t="s">
        <v>6</v>
      </c>
      <c r="E47" s="16">
        <f>E45*$I41</f>
        <v>8.3333333333333329E-2</v>
      </c>
      <c r="F47" s="17" t="s">
        <v>6</v>
      </c>
      <c r="G47" s="16">
        <f>G45*$I41</f>
        <v>4.807692307692308E-2</v>
      </c>
      <c r="H47" s="17" t="s">
        <v>6</v>
      </c>
      <c r="I47" s="16">
        <f>I45*$F41</f>
        <v>6.8199999999999997E-2</v>
      </c>
      <c r="J47" s="4" t="s">
        <v>6</v>
      </c>
      <c r="K47" s="13"/>
      <c r="L47" s="16">
        <f>L45*$F41</f>
        <v>6.3799999999999996E-2</v>
      </c>
      <c r="M47" s="17" t="s">
        <v>6</v>
      </c>
      <c r="N47" s="16">
        <f>N45*$F41</f>
        <v>5.7200000000000001E-2</v>
      </c>
      <c r="O47" s="17" t="s">
        <v>6</v>
      </c>
      <c r="P47" s="10"/>
      <c r="Q47" s="11"/>
      <c r="R47" s="7"/>
      <c r="S47" s="22"/>
      <c r="T47" s="28"/>
      <c r="U47" s="27"/>
    </row>
    <row r="48" spans="1:21" x14ac:dyDescent="0.4">
      <c r="A48" s="16"/>
      <c r="B48" s="17"/>
      <c r="C48" s="16"/>
      <c r="D48" s="17"/>
      <c r="E48" s="16"/>
      <c r="F48" s="17"/>
      <c r="G48" s="16"/>
      <c r="H48" s="17"/>
      <c r="I48" s="29">
        <f>$B41/I44</f>
        <v>3719.9999999999995</v>
      </c>
      <c r="J48" s="4" t="s">
        <v>24</v>
      </c>
      <c r="K48" s="13"/>
      <c r="L48" s="29">
        <f>$B41/L44</f>
        <v>3479.9999999999995</v>
      </c>
      <c r="M48" s="17" t="s">
        <v>24</v>
      </c>
      <c r="N48" s="29">
        <f>$B41/N44</f>
        <v>3120.0000000000005</v>
      </c>
      <c r="O48" s="17" t="s">
        <v>24</v>
      </c>
      <c r="P48" s="5"/>
      <c r="Q48" s="5"/>
      <c r="R48" s="7" t="str">
        <f>G43</f>
        <v>Prius</v>
      </c>
      <c r="S48" s="22">
        <f>G49</f>
        <v>576.92307692307691</v>
      </c>
      <c r="T48" s="28">
        <f>G50</f>
        <v>4500</v>
      </c>
    </row>
    <row r="49" spans="1:21" x14ac:dyDescent="0.4">
      <c r="A49" s="18">
        <f>A47*$B41</f>
        <v>2000</v>
      </c>
      <c r="B49" s="17" t="s">
        <v>11</v>
      </c>
      <c r="C49" s="18">
        <f>C47*$B41</f>
        <v>1500</v>
      </c>
      <c r="D49" s="17" t="s">
        <v>11</v>
      </c>
      <c r="E49" s="18">
        <f>E47*$B41</f>
        <v>1000</v>
      </c>
      <c r="F49" s="17" t="s">
        <v>11</v>
      </c>
      <c r="G49" s="18">
        <f>G47*$B41</f>
        <v>576.92307692307691</v>
      </c>
      <c r="H49" s="17" t="s">
        <v>11</v>
      </c>
      <c r="I49" s="18">
        <f>I47*$B41</f>
        <v>818.4</v>
      </c>
      <c r="J49" s="4" t="s">
        <v>10</v>
      </c>
      <c r="K49" s="13"/>
      <c r="L49" s="18">
        <f>L47*$B41</f>
        <v>765.59999999999991</v>
      </c>
      <c r="M49" s="17" t="s">
        <v>10</v>
      </c>
      <c r="N49" s="18">
        <f>N47*$B41</f>
        <v>686.4</v>
      </c>
      <c r="O49" s="17" t="s">
        <v>10</v>
      </c>
      <c r="P49" s="5"/>
      <c r="Q49" s="5"/>
      <c r="R49" s="7"/>
      <c r="S49" s="22"/>
      <c r="T49" s="28"/>
      <c r="U49" s="27"/>
    </row>
    <row r="50" spans="1:21" ht="12.6" thickBot="1" x14ac:dyDescent="0.45">
      <c r="A50" s="19">
        <f>$B41*A46</f>
        <v>15600</v>
      </c>
      <c r="B50" s="21" t="s">
        <v>14</v>
      </c>
      <c r="C50" s="19">
        <f>C46*$B41</f>
        <v>11700.000000000002</v>
      </c>
      <c r="D50" s="21" t="s">
        <v>14</v>
      </c>
      <c r="E50" s="19">
        <f>E46*$B41</f>
        <v>7800</v>
      </c>
      <c r="F50" s="21" t="s">
        <v>14</v>
      </c>
      <c r="G50" s="19">
        <f>G46*$B41</f>
        <v>4500</v>
      </c>
      <c r="H50" s="21" t="s">
        <v>14</v>
      </c>
      <c r="I50" s="19">
        <f>I46*$B41</f>
        <v>2447.7599999999998</v>
      </c>
      <c r="J50" s="20" t="s">
        <v>14</v>
      </c>
      <c r="K50" s="21"/>
      <c r="L50" s="19">
        <f>L46*$B41</f>
        <v>2289.8399999999997</v>
      </c>
      <c r="M50" s="21" t="s">
        <v>14</v>
      </c>
      <c r="N50" s="19">
        <f>N46*$B41</f>
        <v>2052.96</v>
      </c>
      <c r="O50" s="21" t="s">
        <v>14</v>
      </c>
      <c r="P50" s="5"/>
      <c r="Q50" s="5"/>
      <c r="R50" s="1" t="str">
        <f>I43</f>
        <v>Nissan Leaf EV</v>
      </c>
      <c r="S50" s="22">
        <f>I49</f>
        <v>818.4</v>
      </c>
      <c r="T50" s="28">
        <f>I50</f>
        <v>2447.7599999999998</v>
      </c>
      <c r="U50" s="27" t="s">
        <v>0</v>
      </c>
    </row>
    <row r="51" spans="1:21" x14ac:dyDescent="0.4">
      <c r="A51" s="24" t="s">
        <v>30</v>
      </c>
      <c r="B51" s="25"/>
      <c r="C51" s="25"/>
      <c r="D51" s="25"/>
      <c r="E51" s="26" t="s">
        <v>21</v>
      </c>
      <c r="F51" s="25"/>
      <c r="G51" s="25"/>
      <c r="H51" s="25"/>
      <c r="I51" s="25"/>
      <c r="P51" s="5"/>
      <c r="Q51" s="5"/>
      <c r="R51" s="1"/>
      <c r="S51" s="22"/>
      <c r="T51" s="28"/>
    </row>
    <row r="52" spans="1:21" x14ac:dyDescent="0.4">
      <c r="A52" t="s">
        <v>33</v>
      </c>
      <c r="E52" s="26"/>
      <c r="F52" t="s">
        <v>32</v>
      </c>
      <c r="P52" s="5"/>
      <c r="Q52" s="5"/>
      <c r="R52" s="6" t="str">
        <f>L43</f>
        <v>Chevy Bolt EV</v>
      </c>
      <c r="S52" s="22">
        <f>L49</f>
        <v>765.59999999999991</v>
      </c>
      <c r="T52" s="28">
        <f>L50</f>
        <v>2289.8399999999997</v>
      </c>
      <c r="U52" s="27" t="s">
        <v>0</v>
      </c>
    </row>
    <row r="53" spans="1:21" x14ac:dyDescent="0.4">
      <c r="P53" s="5"/>
      <c r="Q53" s="5"/>
      <c r="R53" s="6"/>
      <c r="S53" s="22"/>
      <c r="T53" s="28"/>
    </row>
    <row r="54" spans="1:21" x14ac:dyDescent="0.4">
      <c r="R54" s="6" t="str">
        <f>N43</f>
        <v>Tesla 3 EV</v>
      </c>
      <c r="S54" s="22">
        <f>N49</f>
        <v>686.4</v>
      </c>
      <c r="T54" s="28">
        <f>N50</f>
        <v>2052.96</v>
      </c>
      <c r="U54" s="27" t="s">
        <v>0</v>
      </c>
    </row>
    <row r="55" spans="1:21" x14ac:dyDescent="0.4">
      <c r="T55" s="28"/>
    </row>
    <row r="56" spans="1:21" x14ac:dyDescent="0.4">
      <c r="S56" s="22"/>
      <c r="T56" s="28"/>
    </row>
  </sheetData>
  <mergeCells count="3">
    <mergeCell ref="A40:O40"/>
    <mergeCell ref="L43:M43"/>
    <mergeCell ref="I43:J43"/>
  </mergeCells>
  <phoneticPr fontId="2" type="noConversion"/>
  <hyperlinks>
    <hyperlink ref="E51" r:id="rId1" xr:uid="{091025C3-1177-482B-95B3-FEF05CBBF43D}"/>
  </hyperlinks>
  <pageMargins left="0.75" right="0.75" top="1" bottom="1" header="0.5" footer="0.5"/>
  <pageSetup scale="70" orientation="landscape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Graph</vt:lpstr>
      <vt:lpstr>'Auto Graph'!Print_Area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quinlan</dc:creator>
  <cp:lastModifiedBy>ed quinlan</cp:lastModifiedBy>
  <cp:lastPrinted>2019-10-26T19:29:21Z</cp:lastPrinted>
  <dcterms:created xsi:type="dcterms:W3CDTF">2007-01-06T01:19:16Z</dcterms:created>
  <dcterms:modified xsi:type="dcterms:W3CDTF">2021-01-26T17:30:32Z</dcterms:modified>
</cp:coreProperties>
</file>